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<sst xmlns="http://schemas.openxmlformats.org/spreadsheetml/2006/main" count="81" uniqueCount="67">
  <si>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>NARUČITELJ:</t>
  </si>
  <si>
    <t>OPĆINA TOVARNIK, OIB: 38906942564</t>
  </si>
  <si>
    <t>Tovarnik, A.G. Matoša 2.</t>
  </si>
  <si>
    <t>INFRASTRUKTURNA GRAĐEVINA:</t>
  </si>
  <si>
    <t>SANACIJA – TEHNIČKO ODRŽAVANJE</t>
  </si>
  <si>
    <t>NERAZVRSTANIH CESTA</t>
  </si>
  <si>
    <t>PREDMET:</t>
  </si>
  <si>
    <t>PONUDBENI TRŠKOVNIK ZA</t>
  </si>
  <si>
    <t>SANACIJU-TEHNIČKO ODRŽAVANJE CESTE</t>
  </si>
  <si>
    <t>MJESTO I ULICA:</t>
  </si>
  <si>
    <t>TOVARNIK:</t>
  </si>
  <si>
    <t>- Matije Gupca, k.č.br. 3610., k.o. Tovarnik</t>
  </si>
  <si>
    <t>(Između ulica: MATICE HRVATSKE – SAJMIŠTE)</t>
  </si>
  <si>
    <t xml:space="preserve">                                      Siječanj, 2021. godina</t>
  </si>
  <si>
    <t xml:space="preserve"> </t>
  </si>
  <si>
    <t>SVEUKUPNA REKAPITULACIJA</t>
  </si>
  <si>
    <t>1.</t>
  </si>
  <si>
    <t>PRIPREMNI RADOVI</t>
  </si>
  <si>
    <t>2.</t>
  </si>
  <si>
    <t>ZEMLJANI RADOVI</t>
  </si>
  <si>
    <t>3.</t>
  </si>
  <si>
    <t>KOLNIČKA KONSTRUKCIJA</t>
  </si>
  <si>
    <t>UKUPNO:</t>
  </si>
  <si>
    <t>PDV ( 25% )</t>
  </si>
  <si>
    <t>SVEUKUPNO:</t>
  </si>
  <si>
    <t>PONUDITELJ:</t>
  </si>
  <si>
    <t>Rb.</t>
  </si>
  <si>
    <t>OPIS RADA</t>
  </si>
  <si>
    <t>jed. mjera</t>
  </si>
  <si>
    <t>količina</t>
  </si>
  <si>
    <t>jed. cijena</t>
  </si>
  <si>
    <t>ukupni iznos</t>
  </si>
  <si>
    <t>ULICA: MATIJE GUPCA, L= 406 m', Š= 4,50 m'</t>
  </si>
  <si>
    <t>1. PRIPREMNI RADOVI</t>
  </si>
  <si>
    <t>1.1.</t>
  </si>
  <si>
    <t>Iskolčenje trase i građevine obuhvaća sva geodetska mjerenja, kojima se podaci iz projekta prenose na teren ili s terena u projekte, osiguranje osi iskolčene trase, profiliranje, obnavljanje i održavanje iskolčenih oznaka na terenu za sve vrijeme građenja. Obračun radova po m' trase.</t>
  </si>
  <si>
    <t>m'</t>
  </si>
  <si>
    <t>1.2.</t>
  </si>
  <si>
    <t>Strojno zasijecanje asfaltnog zastora na mjestima uklapanja u postojeće prometne površine u širini do 100 cm. Rad obuhvaća zasijecanje, utovar i prijevoz materijala na legalnu deponiju. Jedinična cijena sadrži i sve naknade za deponiranje materijala na deponiji. Obračun radova po m' zasječenog i uklonjenog asfalta</t>
  </si>
  <si>
    <t>1.3.</t>
  </si>
  <si>
    <r>
      <t>Privremena regulacija prometa</t>
    </r>
    <r>
      <rPr>
        <b/>
        <u val="single"/>
        <sz val="10"/>
        <rFont val="Arial"/>
        <family val="2"/>
      </rPr>
      <t xml:space="preserve">. </t>
    </r>
    <r>
      <rPr>
        <sz val="10"/>
        <rFont val="Arial"/>
        <family val="2"/>
      </rPr>
      <t xml:space="preserve">Ova stavka obuhvaća: postavljanje novih i izmjenu postojećih prometnih znakova, vraćanje postojećih prometnih znakova  u prvobitno stanje nakon prestanka radova i održavanje svih znakova za vrijeme trajanja privremene regulacije. Ovom stavkom obuhvaćeno je i pribavljanje potrebnih suglasnosti za privremenu regulaciju prometa od nadležnih organizacija kao i izrada eventualno potrebne skice, grafičkog prikaza planirane privremene regulacije.                                   </t>
    </r>
  </si>
  <si>
    <t>kompl.</t>
  </si>
  <si>
    <t>1. PRIPREMNI RADOVI UKUPNO:</t>
  </si>
  <si>
    <t>2. ZEMLJANI RADOVI</t>
  </si>
  <si>
    <t>2.1.</t>
  </si>
  <si>
    <t xml:space="preserve">Strojni iskop zemljanog materijalu, dubine do 30 cm, širine 4,5 m', i dužine 1,5 m', na mjestu zemljanih kolnih prilaza, do dubine posteljice. Materijal utovariti u vozilo i odvesti na deponiju, prema nalogu investitora. Obračun po m3 iskopanog materijala. </t>
  </si>
  <si>
    <t>m3</t>
  </si>
  <si>
    <t>2.2.</t>
  </si>
  <si>
    <t>Izrada posteljice za kolne prilaze. Grubo i fino planiranje i zbijanje posteljice glatkim valjcima, ili pneumaticima. Fino planiranje i zbijanje postojećeg od koherentnog materijala do Ms&gt;30 MN/m2. Obračun po m2 uređene posteljice.</t>
  </si>
  <si>
    <t>m2</t>
  </si>
  <si>
    <t>2.3.</t>
  </si>
  <si>
    <t>Strojno skidanje i uklanjanje zemljanog materijala sa bankina, u sloju od 10 cm., obostrano, širine cca 0,5 m'., te utovar i odvoz zemljanog materijala na lokalnu deponiju. Obračun po m3 uklonjenog zemljanog materijala bankine, u sraslom stanju.</t>
  </si>
  <si>
    <t>2.4.</t>
  </si>
  <si>
    <t>Izrada bankina od mehanički zbijenog drobljenog kamenog materijala 0/60 mm. Debljina sloja bankine cca 10 cm., u širini od 50 cm'. Rad obuhvaća dobavu materijala, razastiranje, planiranje i zbijanje. Razastiranje i planiranje izvršiti grejderom, dok  zbijanje vršiti pnumatskim ili glatkim valjkom. Obračun po m' izrađene bankine.</t>
  </si>
  <si>
    <t>2. ZEMLJANI RADOVI UKUPNO:</t>
  </si>
  <si>
    <t>3. KOLNIČKA KONSTRUKCIJA</t>
  </si>
  <si>
    <t>3.1.</t>
  </si>
  <si>
    <t>Izrada nosivog sloja od mehanički zbijenog drobljenog kamenog materijala, na mjestu kolnih prilaza. Rad obuhvaća nabavu, dopremu i ugradbu kamenog materijala  0/60 mm, uz zbijanje vibrovaljcima do Ms=60MN/m2. Kolni prilaz širine 4,5 m', dužine do 1,5 m', debljina novog sloja drobljenog kamenog materijala je min. 30 cm, u zbijenom stanju. Obračun po m3 zbijenog sloja.</t>
  </si>
  <si>
    <t>3.2.</t>
  </si>
  <si>
    <t>Strojno frezanje postojećeg asfaltnog kolnika u cijeloj površini kolnika. Usitnjavanje frezanog materijala valjanjem frezanog sloja glatkim valjcima, te rijanje uvaljane podloge. Obračun po m2 frezanog kolnika.</t>
  </si>
  <si>
    <t>3.3.</t>
  </si>
  <si>
    <r>
      <t>Izrada dodatnog nosivnog sloja kolničke konstrukcije, od mehanički zbijenog drobljenog kamenog materijala 0/32 u sloju debljine do 10 cm,. Radove izvesti u skladu sa O.T.U.I 5-01. Zbijanje vršiti vibrovaljcima, stupanj zbijenosti  Sz&gt;100%, modul stišljivosti mjeren kružnom pločom Ms&gt;70 MN/m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Rad obuhvaća dobavu drobljenog kamenog materijala, razastiranje, planiranje i zbijanje. Obračun po m3 ugrađenog kamenog materijala.</t>
    </r>
  </si>
  <si>
    <t>3.4.</t>
  </si>
  <si>
    <t>Nabava, doprema i ugradba asfaltne mješavine, za novi sloj kolničke konstrukcije. Asfaltna mješavina BNHS (AC 16 surf 50/70 AG4 M4) debljine sloja 7 cm, u zbijenom stanju. Kvalitet rada kao i ugrađenog materijala mora zadovoljiti uvjete po O.T.U.I., točka 7.2.3. Obračun po m2 kolničke konstrukcije.</t>
  </si>
  <si>
    <t>3.5.</t>
  </si>
  <si>
    <t>Visinsko uklapanje postojećih kolnih prilaza. Izrada asfaltnog sloja od ruba kolnika ceste, u dužini do 1 m' i širini cca 4,5 m', asfaltnom mješavinom BNHS (AC 16 surf 50/70 AG4 M4) debljine sloja 7 cm, u zbijenom stanju. Uklapanje se izvodi u širini postojećeg prilaza. Rad obuhvaća izradu novog asfaltnog zastora kolnog prilaza, na priređenu podlogu, ili izravno na postojeći betonski kolni prilaz. Obračun po m2 uređenog kolnog prilaza.</t>
  </si>
  <si>
    <t>3. KOLNIČKA KONSTRUKCIJA UKUPNO: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</si>
</sst>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6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center" vertical="top"/>
    </xf>
    <xf numFmtId="2" fontId="0" fillId="0" borderId="0" xfId="0" applyNumberFormat="1" applyAlignment="1">
      <alignment horizontal="right" wrapText="1"/>
    </xf>
    <xf numFmtId="2" fontId="0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 horizontal="left" vertical="top"/>
    </xf>
    <xf numFmtId="2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2" fontId="0" fillId="0" borderId="0" xfId="0" applyNumberFormat="1" applyFont="1" applyAlignment="1">
      <alignment horizontal="right"/>
    </xf>
    <xf numFmtId="4" fontId="5" fillId="0" borderId="1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56"/>
  <sheetViews>
    <sheetView showZeros="0" tabSelected="1" view="pageBreakPreview" zoomScaleSheetLayoutView="100" zoomScalePageLayoutView="0" workbookViewId="0" topLeftCell="A22">
      <selection activeCell="L125" sqref="L125"/>
    </sheetView>
  </sheetViews>
  <sheetFormatPr defaultColWidth="9.140625" defaultRowHeight="12.75"/>
  <cols>
    <col min="1" max="1" width="5.7109375" style="0" customWidth="1"/>
    <col min="2" max="2" width="47.8515625" style="0" customWidth="1"/>
    <col min="3" max="3" width="6.7109375" style="0" customWidth="1"/>
    <col min="4" max="4" width="8.57421875" style="0" customWidth="1"/>
    <col min="5" max="5" width="8.140625" style="0" customWidth="1"/>
    <col min="6" max="6" width="13.421875" style="1" customWidth="1"/>
  </cols>
  <sheetData>
    <row r="4" ht="15">
      <c r="A4" s="2" t="s">
        <v>0</v>
      </c>
    </row>
    <row r="5" ht="15">
      <c r="A5" s="2"/>
    </row>
    <row r="6" ht="17.25">
      <c r="B6" s="3" t="s">
        <v>1</v>
      </c>
    </row>
    <row r="7" spans="2:6" s="4" customFormat="1" ht="17.25">
      <c r="B7" s="5" t="s">
        <v>2</v>
      </c>
      <c r="F7" s="6"/>
    </row>
    <row r="13" ht="15">
      <c r="A13" s="2" t="s">
        <v>3</v>
      </c>
    </row>
    <row r="14" ht="15">
      <c r="A14" s="2"/>
    </row>
    <row r="15" ht="17.25">
      <c r="B15" s="3" t="s">
        <v>4</v>
      </c>
    </row>
    <row r="16" ht="17.25">
      <c r="B16" s="3" t="s">
        <v>5</v>
      </c>
    </row>
    <row r="22" ht="15">
      <c r="A22" s="2" t="s">
        <v>6</v>
      </c>
    </row>
    <row r="23" ht="15">
      <c r="A23" s="2"/>
    </row>
    <row r="24" ht="17.25">
      <c r="B24" s="3" t="s">
        <v>7</v>
      </c>
    </row>
    <row r="25" ht="17.25">
      <c r="B25" s="3" t="s">
        <v>8</v>
      </c>
    </row>
    <row r="26" ht="17.25">
      <c r="B26" s="7"/>
    </row>
    <row r="27" ht="17.25">
      <c r="B27" s="7"/>
    </row>
    <row r="28" ht="17.25">
      <c r="B28" s="7"/>
    </row>
    <row r="31" ht="15">
      <c r="A31" s="2" t="s">
        <v>9</v>
      </c>
    </row>
    <row r="32" ht="15">
      <c r="A32" s="2"/>
    </row>
    <row r="33" ht="17.25">
      <c r="B33" s="7" t="s">
        <v>10</v>
      </c>
    </row>
    <row r="34" ht="13.5" customHeight="1">
      <c r="B34" s="7"/>
    </row>
    <row r="35" ht="15">
      <c r="B35" s="2" t="s">
        <v>11</v>
      </c>
    </row>
    <row r="36" ht="15">
      <c r="B36" s="2"/>
    </row>
    <row r="37" ht="12.75">
      <c r="B37" s="8" t="s">
        <v>12</v>
      </c>
    </row>
    <row r="44" spans="2:4" ht="12.75">
      <c r="B44" s="9" t="s">
        <v>13</v>
      </c>
      <c r="D44" s="8"/>
    </row>
    <row r="46" ht="12.75">
      <c r="B46" t="s">
        <v>14</v>
      </c>
    </row>
    <row r="49" spans="2:3" ht="21">
      <c r="B49" s="10" t="s">
        <v>15</v>
      </c>
      <c r="C49" s="7"/>
    </row>
    <row r="50" ht="17.25">
      <c r="C50" s="7"/>
    </row>
    <row r="52" spans="1:6" ht="15">
      <c r="A52" s="11"/>
      <c r="B52" s="2"/>
      <c r="F52" s="12"/>
    </row>
    <row r="53" spans="1:6" ht="15">
      <c r="A53" s="11" t="s">
        <v>16</v>
      </c>
      <c r="B53" s="13" t="s">
        <v>17</v>
      </c>
      <c r="D53" s="1"/>
      <c r="E53" s="14"/>
      <c r="F53" s="15">
        <f>F90</f>
        <v>0</v>
      </c>
    </row>
    <row r="54" spans="1:6" ht="15">
      <c r="A54" s="11"/>
      <c r="B54" s="13"/>
      <c r="D54" s="1"/>
      <c r="E54" s="16"/>
      <c r="F54" s="12"/>
    </row>
    <row r="55" spans="1:6" ht="15">
      <c r="A55" s="11"/>
      <c r="B55" s="13"/>
      <c r="D55" s="1"/>
      <c r="E55" s="16"/>
      <c r="F55" s="12"/>
    </row>
    <row r="56" spans="1:6" ht="15">
      <c r="A56" s="11" t="s">
        <v>18</v>
      </c>
      <c r="B56" s="13" t="s">
        <v>19</v>
      </c>
      <c r="D56" s="1"/>
      <c r="E56" s="14"/>
      <c r="F56" s="15">
        <f>F106</f>
        <v>0</v>
      </c>
    </row>
    <row r="57" spans="1:6" ht="15">
      <c r="A57" s="11"/>
      <c r="B57" s="2"/>
      <c r="D57" s="1"/>
      <c r="E57" s="16"/>
      <c r="F57" s="12"/>
    </row>
    <row r="58" spans="1:6" ht="15">
      <c r="A58" s="11"/>
      <c r="B58" s="2"/>
      <c r="D58" s="1"/>
      <c r="E58" s="16"/>
      <c r="F58" s="12"/>
    </row>
    <row r="59" spans="1:6" ht="15">
      <c r="A59" s="11" t="s">
        <v>20</v>
      </c>
      <c r="B59" s="13" t="s">
        <v>21</v>
      </c>
      <c r="D59" s="1"/>
      <c r="E59" s="14"/>
      <c r="F59" s="15">
        <f>F122</f>
        <v>0</v>
      </c>
    </row>
    <row r="60" spans="1:6" ht="15">
      <c r="A60" s="11"/>
      <c r="B60" s="2"/>
      <c r="F60" s="12"/>
    </row>
    <row r="61" spans="1:6" ht="15">
      <c r="A61" s="11"/>
      <c r="B61" s="2"/>
      <c r="F61" s="12"/>
    </row>
    <row r="62" spans="1:6" ht="15">
      <c r="A62" s="11"/>
      <c r="B62" s="2"/>
      <c r="F62" s="12"/>
    </row>
    <row r="63" spans="1:6" ht="15">
      <c r="A63" s="11"/>
      <c r="B63" s="2"/>
      <c r="F63" s="12"/>
    </row>
    <row r="64" spans="2:6" ht="17.25">
      <c r="B64" s="3" t="s">
        <v>22</v>
      </c>
      <c r="C64" s="17"/>
      <c r="D64" s="18"/>
      <c r="E64" s="14"/>
      <c r="F64" s="15">
        <f>SUM(F53:F59)</f>
        <v>0</v>
      </c>
    </row>
    <row r="65" spans="3:6" ht="12.75">
      <c r="C65" s="19"/>
      <c r="D65" s="20"/>
      <c r="E65" s="21"/>
      <c r="F65" s="21"/>
    </row>
    <row r="66" spans="2:6" ht="17.25">
      <c r="B66" s="7" t="s">
        <v>23</v>
      </c>
      <c r="C66" s="17"/>
      <c r="D66" s="18"/>
      <c r="E66" s="14"/>
      <c r="F66" s="15">
        <f>F64*0.25</f>
        <v>0</v>
      </c>
    </row>
    <row r="67" spans="4:6" ht="12.75">
      <c r="D67" s="1"/>
      <c r="E67" s="16"/>
      <c r="F67" s="16"/>
    </row>
    <row r="68" spans="4:6" ht="12.75">
      <c r="D68" s="1"/>
      <c r="E68" s="16"/>
      <c r="F68" s="16"/>
    </row>
    <row r="69" spans="2:6" ht="17.25">
      <c r="B69" s="7" t="s">
        <v>24</v>
      </c>
      <c r="C69" s="22"/>
      <c r="D69" s="23"/>
      <c r="E69" s="24"/>
      <c r="F69" s="25">
        <f>SUM(F64:F66)</f>
        <v>0</v>
      </c>
    </row>
    <row r="73" ht="13.5">
      <c r="D73" s="26"/>
    </row>
    <row r="74" ht="13.5">
      <c r="D74" s="27" t="s">
        <v>25</v>
      </c>
    </row>
    <row r="76" spans="1:6" ht="26.25">
      <c r="A76" s="28" t="s">
        <v>26</v>
      </c>
      <c r="B76" s="28" t="s">
        <v>27</v>
      </c>
      <c r="C76" s="28" t="s">
        <v>28</v>
      </c>
      <c r="D76" s="28" t="s">
        <v>29</v>
      </c>
      <c r="E76" s="28" t="s">
        <v>30</v>
      </c>
      <c r="F76" s="29" t="s">
        <v>31</v>
      </c>
    </row>
    <row r="77" ht="12.75">
      <c r="C77" s="8"/>
    </row>
    <row r="78" spans="2:5" ht="17.25">
      <c r="B78" s="7" t="s">
        <v>32</v>
      </c>
      <c r="D78" s="30"/>
      <c r="E78" s="30"/>
    </row>
    <row r="79" spans="4:5" ht="12.75">
      <c r="D79" s="30"/>
      <c r="E79" s="30"/>
    </row>
    <row r="80" spans="4:5" ht="12.75">
      <c r="D80" s="30"/>
      <c r="E80" s="30"/>
    </row>
    <row r="81" spans="2:5" ht="12.75">
      <c r="B81" s="9" t="s">
        <v>33</v>
      </c>
      <c r="D81" s="30"/>
      <c r="E81" s="30"/>
    </row>
    <row r="82" spans="4:5" ht="12.75">
      <c r="D82" s="30"/>
      <c r="E82" s="30"/>
    </row>
    <row r="83" spans="1:6" s="36" customFormat="1" ht="75" customHeight="1">
      <c r="A83" s="31" t="s">
        <v>34</v>
      </c>
      <c r="B83" s="32" t="s">
        <v>35</v>
      </c>
      <c r="C83" s="33" t="s">
        <v>36</v>
      </c>
      <c r="D83" s="34">
        <v>400</v>
      </c>
      <c r="E83" s="35"/>
      <c r="F83" s="35">
        <f>D83*E83</f>
        <v>0</v>
      </c>
    </row>
    <row r="84" spans="1:6" ht="12.75">
      <c r="A84" s="31"/>
      <c r="B84" s="32"/>
      <c r="C84" s="33"/>
      <c r="D84" s="35"/>
      <c r="E84" s="35"/>
      <c r="F84" s="35"/>
    </row>
    <row r="85" spans="1:6" ht="76.5" customHeight="1">
      <c r="A85" s="31" t="s">
        <v>37</v>
      </c>
      <c r="B85" s="32" t="s">
        <v>38</v>
      </c>
      <c r="C85" s="33" t="s">
        <v>36</v>
      </c>
      <c r="D85" s="1">
        <f>2*4+4.5*2</f>
        <v>17</v>
      </c>
      <c r="E85" s="35"/>
      <c r="F85" s="35">
        <f>D85*E85</f>
        <v>0</v>
      </c>
    </row>
    <row r="86" spans="1:6" ht="12.75">
      <c r="A86" s="31"/>
      <c r="B86" s="32"/>
      <c r="C86" s="33"/>
      <c r="D86" s="35"/>
      <c r="E86" s="35"/>
      <c r="F86" s="35"/>
    </row>
    <row r="87" spans="1:6" s="36" customFormat="1" ht="121.5" customHeight="1">
      <c r="A87" s="37" t="s">
        <v>39</v>
      </c>
      <c r="B87" s="32" t="s">
        <v>40</v>
      </c>
      <c r="C87" s="33" t="s">
        <v>41</v>
      </c>
      <c r="D87" s="38">
        <v>1</v>
      </c>
      <c r="E87" s="38"/>
      <c r="F87" s="39">
        <f>D87*E87</f>
        <v>0</v>
      </c>
    </row>
    <row r="88" spans="1:6" ht="12.75">
      <c r="A88" s="31"/>
      <c r="B88" s="32"/>
      <c r="C88" s="33"/>
      <c r="D88" s="35"/>
      <c r="E88" s="35"/>
      <c r="F88" s="35"/>
    </row>
    <row r="89" spans="1:6" ht="12.75">
      <c r="A89" s="31"/>
      <c r="B89" s="32"/>
      <c r="C89" s="33"/>
      <c r="D89" s="35"/>
      <c r="E89" s="35"/>
      <c r="F89" s="35"/>
    </row>
    <row r="90" spans="2:6" ht="12.75">
      <c r="B90" s="9" t="s">
        <v>42</v>
      </c>
      <c r="C90" s="17"/>
      <c r="D90" s="18"/>
      <c r="E90" s="14"/>
      <c r="F90" s="40">
        <f>SUM(F83:F87)</f>
        <v>0</v>
      </c>
    </row>
    <row r="91" spans="4:5" ht="12.75">
      <c r="D91" s="30"/>
      <c r="E91" s="30"/>
    </row>
    <row r="92" spans="4:5" ht="12.75">
      <c r="D92" s="30"/>
      <c r="E92" s="30"/>
    </row>
    <row r="93" spans="2:6" ht="12.75">
      <c r="B93" s="9" t="s">
        <v>43</v>
      </c>
      <c r="D93" s="1"/>
      <c r="E93" s="16"/>
      <c r="F93" s="16"/>
    </row>
    <row r="94" spans="4:6" ht="12.75">
      <c r="D94" s="1"/>
      <c r="E94" s="16"/>
      <c r="F94" s="16"/>
    </row>
    <row r="95" spans="1:6" ht="66">
      <c r="A95" s="31" t="s">
        <v>44</v>
      </c>
      <c r="B95" s="32" t="s">
        <v>45</v>
      </c>
      <c r="C95" s="33" t="s">
        <v>46</v>
      </c>
      <c r="D95" s="1">
        <f>0.3*4.5*1.5*(47*0.5)</f>
        <v>47.5875</v>
      </c>
      <c r="E95" s="35"/>
      <c r="F95" s="35">
        <f>D95*E95</f>
        <v>0</v>
      </c>
    </row>
    <row r="96" spans="1:6" ht="12.75">
      <c r="A96" s="41"/>
      <c r="B96" s="32"/>
      <c r="C96" s="33"/>
      <c r="D96" s="35"/>
      <c r="E96" s="35"/>
      <c r="F96" s="35"/>
    </row>
    <row r="97" spans="1:6" ht="66">
      <c r="A97" s="31" t="s">
        <v>47</v>
      </c>
      <c r="B97" s="32" t="s">
        <v>48</v>
      </c>
      <c r="C97" s="33" t="s">
        <v>49</v>
      </c>
      <c r="D97" s="1">
        <f>1.5*4.5*47*0.5</f>
        <v>158.625</v>
      </c>
      <c r="E97" s="35"/>
      <c r="F97" s="35">
        <f>D97*E97</f>
        <v>0</v>
      </c>
    </row>
    <row r="98" spans="1:6" ht="12.75">
      <c r="A98" s="41"/>
      <c r="B98" s="32"/>
      <c r="C98" s="33"/>
      <c r="D98" s="35"/>
      <c r="E98" s="35"/>
      <c r="F98" s="35"/>
    </row>
    <row r="99" spans="1:6" ht="62.25" customHeight="1">
      <c r="A99" s="41" t="s">
        <v>50</v>
      </c>
      <c r="B99" s="32" t="s">
        <v>51</v>
      </c>
      <c r="C99" s="33" t="s">
        <v>46</v>
      </c>
      <c r="D99" s="42">
        <f>0.1*(400-47*4)*0.5*2</f>
        <v>21.200000000000003</v>
      </c>
      <c r="E99" s="42"/>
      <c r="F99" s="35">
        <f>D99*E99</f>
        <v>0</v>
      </c>
    </row>
    <row r="100" spans="1:6" ht="12.75">
      <c r="A100" s="41"/>
      <c r="B100" s="32"/>
      <c r="C100" s="33"/>
      <c r="D100" s="35"/>
      <c r="E100" s="35"/>
      <c r="F100" s="35"/>
    </row>
    <row r="101" spans="1:6" ht="26.25">
      <c r="A101" s="28" t="s">
        <v>26</v>
      </c>
      <c r="B101" s="28" t="s">
        <v>27</v>
      </c>
      <c r="C101" s="28" t="s">
        <v>28</v>
      </c>
      <c r="D101" s="28" t="s">
        <v>29</v>
      </c>
      <c r="E101" s="28" t="s">
        <v>30</v>
      </c>
      <c r="F101" s="29" t="s">
        <v>31</v>
      </c>
    </row>
    <row r="102" spans="1:6" ht="12.75">
      <c r="A102" s="41"/>
      <c r="B102" s="32"/>
      <c r="C102" s="33"/>
      <c r="D102" s="35"/>
      <c r="E102" s="35"/>
      <c r="F102" s="35"/>
    </row>
    <row r="103" spans="1:6" s="36" customFormat="1" ht="87" customHeight="1">
      <c r="A103" s="41" t="s">
        <v>52</v>
      </c>
      <c r="B103" s="32" t="s">
        <v>53</v>
      </c>
      <c r="C103" s="33" t="s">
        <v>36</v>
      </c>
      <c r="D103" s="42">
        <f>(400-47*4)*2</f>
        <v>424</v>
      </c>
      <c r="E103" s="35"/>
      <c r="F103" s="35">
        <f>D103*E103</f>
        <v>0</v>
      </c>
    </row>
    <row r="104" spans="1:6" ht="12.75">
      <c r="A104" s="31"/>
      <c r="B104" s="32"/>
      <c r="C104" s="33"/>
      <c r="D104" s="35"/>
      <c r="E104" s="35"/>
      <c r="F104" s="35"/>
    </row>
    <row r="105" spans="1:6" ht="12.75">
      <c r="A105" s="31"/>
      <c r="B105" s="32"/>
      <c r="C105" s="33"/>
      <c r="D105" s="35"/>
      <c r="E105" s="35"/>
      <c r="F105" s="35"/>
    </row>
    <row r="106" spans="1:6" ht="12.75">
      <c r="A106" s="31"/>
      <c r="B106" s="9" t="s">
        <v>54</v>
      </c>
      <c r="C106" s="43"/>
      <c r="D106" s="44"/>
      <c r="E106" s="45"/>
      <c r="F106" s="40">
        <f>SUM(F95:F104)</f>
        <v>0</v>
      </c>
    </row>
    <row r="107" spans="4:5" ht="12.75">
      <c r="D107" s="30"/>
      <c r="E107" s="30"/>
    </row>
    <row r="108" spans="4:5" ht="12.75">
      <c r="D108" s="30"/>
      <c r="E108" s="30"/>
    </row>
    <row r="109" spans="2:6" ht="12.75">
      <c r="B109" s="9" t="s">
        <v>55</v>
      </c>
      <c r="D109" s="1"/>
      <c r="E109" s="16"/>
      <c r="F109" s="16"/>
    </row>
    <row r="110" spans="4:6" ht="12.75">
      <c r="D110" s="1"/>
      <c r="E110" s="16"/>
      <c r="F110" s="16"/>
    </row>
    <row r="111" spans="1:6" ht="91.5" customHeight="1">
      <c r="A111" s="31" t="s">
        <v>56</v>
      </c>
      <c r="B111" s="32" t="s">
        <v>57</v>
      </c>
      <c r="C111" s="33" t="s">
        <v>46</v>
      </c>
      <c r="D111" s="35">
        <f>0.3*1.5*4.5*47*0.5</f>
        <v>47.587500000000006</v>
      </c>
      <c r="E111" s="35"/>
      <c r="F111" s="35">
        <f>D111*E111</f>
        <v>0</v>
      </c>
    </row>
    <row r="112" spans="1:6" ht="12.75">
      <c r="A112" s="31"/>
      <c r="B112" s="32"/>
      <c r="C112" s="33"/>
      <c r="D112" s="35"/>
      <c r="E112" s="35"/>
      <c r="F112" s="35"/>
    </row>
    <row r="113" spans="1:6" ht="51" customHeight="1">
      <c r="A113" s="31" t="s">
        <v>58</v>
      </c>
      <c r="B113" s="32" t="s">
        <v>59</v>
      </c>
      <c r="C113" s="33" t="s">
        <v>49</v>
      </c>
      <c r="D113" s="35">
        <f>406*4.5+4.5*2.5</f>
        <v>1838.25</v>
      </c>
      <c r="E113" s="42"/>
      <c r="F113" s="35">
        <f>D113*E113</f>
        <v>0</v>
      </c>
    </row>
    <row r="114" spans="1:6" ht="12.75">
      <c r="A114" s="31"/>
      <c r="B114" s="32"/>
      <c r="C114" s="33"/>
      <c r="D114" s="35"/>
      <c r="E114" s="35"/>
      <c r="F114" s="35"/>
    </row>
    <row r="115" spans="1:6" ht="101.25" customHeight="1">
      <c r="A115" s="31" t="s">
        <v>60</v>
      </c>
      <c r="B115" s="46" t="s">
        <v>61</v>
      </c>
      <c r="C115" s="33" t="s">
        <v>46</v>
      </c>
      <c r="D115" s="35">
        <f>406*4.5*0.1</f>
        <v>182.70000000000002</v>
      </c>
      <c r="E115" s="47"/>
      <c r="F115" s="35">
        <f>D115*E115</f>
        <v>0</v>
      </c>
    </row>
    <row r="116" spans="1:6" ht="12.75">
      <c r="A116" s="31"/>
      <c r="B116" s="32"/>
      <c r="C116" s="33"/>
      <c r="D116" s="35"/>
      <c r="E116" s="35"/>
      <c r="F116" s="35"/>
    </row>
    <row r="117" spans="1:6" ht="74.25" customHeight="1">
      <c r="A117" s="31" t="s">
        <v>62</v>
      </c>
      <c r="B117" s="32" t="s">
        <v>63</v>
      </c>
      <c r="C117" s="33" t="s">
        <v>49</v>
      </c>
      <c r="D117" s="42">
        <f>406*4.5</f>
        <v>1827</v>
      </c>
      <c r="E117" s="42"/>
      <c r="F117" s="35">
        <f>D117*E117</f>
        <v>0</v>
      </c>
    </row>
    <row r="118" spans="1:6" ht="12.75">
      <c r="A118" s="31"/>
      <c r="B118" s="32"/>
      <c r="C118" s="33"/>
      <c r="D118" s="35"/>
      <c r="E118" s="35"/>
      <c r="F118" s="35"/>
    </row>
    <row r="119" spans="1:6" ht="111" customHeight="1">
      <c r="A119" s="31" t="s">
        <v>64</v>
      </c>
      <c r="B119" s="32" t="s">
        <v>65</v>
      </c>
      <c r="C119" s="33" t="s">
        <v>49</v>
      </c>
      <c r="D119" s="42">
        <f>4.5*1*47*0.5</f>
        <v>105.75</v>
      </c>
      <c r="E119" s="42"/>
      <c r="F119" s="35">
        <f>D119*E119</f>
        <v>0</v>
      </c>
    </row>
    <row r="120" spans="1:6" ht="12.75">
      <c r="A120" s="31"/>
      <c r="B120" s="32"/>
      <c r="C120" s="33"/>
      <c r="D120" s="35"/>
      <c r="E120" s="35"/>
      <c r="F120" s="35"/>
    </row>
    <row r="121" spans="1:6" ht="12.75">
      <c r="A121" s="31"/>
      <c r="B121" s="32"/>
      <c r="C121" s="33"/>
      <c r="D121" s="35"/>
      <c r="E121" s="35"/>
      <c r="F121" s="35"/>
    </row>
    <row r="122" spans="2:6" ht="12.75">
      <c r="B122" s="9" t="s">
        <v>66</v>
      </c>
      <c r="C122" s="17"/>
      <c r="D122" s="18"/>
      <c r="E122" s="14"/>
      <c r="F122" s="48">
        <f>SUM(F111:F119)</f>
        <v>0</v>
      </c>
    </row>
    <row r="123" spans="4:5" ht="12.75">
      <c r="D123" s="30"/>
      <c r="E123" s="30"/>
    </row>
    <row r="124" spans="4:5" ht="12.75">
      <c r="D124" s="30"/>
      <c r="E124" s="30"/>
    </row>
    <row r="125" spans="4:5" ht="12.75">
      <c r="D125" s="30"/>
      <c r="E125" s="30"/>
    </row>
    <row r="126" spans="4:5" ht="12.75">
      <c r="D126" s="30"/>
      <c r="E126" s="30"/>
    </row>
    <row r="127" spans="4:5" ht="12.75">
      <c r="D127" s="30"/>
      <c r="E127" s="30"/>
    </row>
    <row r="128" spans="4:5" ht="12.75">
      <c r="D128" s="30"/>
      <c r="E128" s="30"/>
    </row>
    <row r="129" spans="4:5" ht="12.75">
      <c r="D129" s="30"/>
      <c r="E129" s="30"/>
    </row>
    <row r="130" spans="4:5" ht="12.75">
      <c r="D130" s="30"/>
      <c r="E130" s="30"/>
    </row>
    <row r="131" spans="4:5" ht="12.75">
      <c r="D131" s="30"/>
      <c r="E131" s="30"/>
    </row>
    <row r="132" spans="4:5" ht="12.75">
      <c r="D132" s="30"/>
      <c r="E132" s="30"/>
    </row>
    <row r="133" spans="4:5" ht="12.75">
      <c r="D133" s="30"/>
      <c r="E133" s="30"/>
    </row>
    <row r="134" spans="4:5" ht="12.75">
      <c r="D134" s="30"/>
      <c r="E134" s="30"/>
    </row>
    <row r="135" spans="4:5" ht="12.75">
      <c r="D135" s="30"/>
      <c r="E135" s="30"/>
    </row>
    <row r="136" spans="4:5" ht="12.75">
      <c r="D136" s="30"/>
      <c r="E136" s="30"/>
    </row>
    <row r="137" spans="4:5" ht="12.75">
      <c r="D137" s="30"/>
      <c r="E137" s="30"/>
    </row>
    <row r="138" spans="4:5" ht="12.75">
      <c r="D138" s="30"/>
      <c r="E138" s="30"/>
    </row>
    <row r="139" spans="4:5" ht="12.75">
      <c r="D139" s="30"/>
      <c r="E139" s="30"/>
    </row>
    <row r="140" spans="4:5" ht="12.75">
      <c r="D140" s="30"/>
      <c r="E140" s="30"/>
    </row>
    <row r="141" spans="4:5" ht="12.75">
      <c r="D141" s="30"/>
      <c r="E141" s="30"/>
    </row>
    <row r="142" spans="4:5" ht="12.75">
      <c r="D142" s="30"/>
      <c r="E142" s="30"/>
    </row>
    <row r="143" spans="4:5" ht="12.75">
      <c r="D143" s="30"/>
      <c r="E143" s="30"/>
    </row>
    <row r="144" spans="4:5" ht="12.75">
      <c r="D144" s="30"/>
      <c r="E144" s="30"/>
    </row>
    <row r="145" spans="4:5" ht="12.75">
      <c r="D145" s="30"/>
      <c r="E145" s="30"/>
    </row>
    <row r="146" spans="4:5" ht="12.75">
      <c r="D146" s="30"/>
      <c r="E146" s="30"/>
    </row>
    <row r="147" spans="4:5" ht="12.75">
      <c r="D147" s="30"/>
      <c r="E147" s="30"/>
    </row>
    <row r="148" spans="4:5" ht="12.75">
      <c r="D148" s="30"/>
      <c r="E148" s="30"/>
    </row>
    <row r="149" spans="4:5" ht="12.75">
      <c r="D149" s="30"/>
      <c r="E149" s="30"/>
    </row>
    <row r="150" spans="4:5" ht="12.75">
      <c r="D150" s="30"/>
      <c r="E150" s="30"/>
    </row>
    <row r="151" spans="4:5" ht="12.75">
      <c r="D151" s="30"/>
      <c r="E151" s="30"/>
    </row>
    <row r="152" spans="4:5" ht="12.75">
      <c r="D152" s="30"/>
      <c r="E152" s="30"/>
    </row>
    <row r="153" spans="4:5" ht="12.75">
      <c r="D153" s="30"/>
      <c r="E153" s="30"/>
    </row>
    <row r="154" spans="4:5" ht="12.75">
      <c r="D154" s="30"/>
      <c r="E154" s="30"/>
    </row>
    <row r="155" spans="4:5" ht="12.75">
      <c r="D155" s="30"/>
      <c r="E155" s="30"/>
    </row>
    <row r="156" spans="4:5" ht="12.75">
      <c r="D156" s="30"/>
      <c r="E156" s="30"/>
    </row>
  </sheetData>
  <sheetProtection selectLockedCells="1" selectUnlockedCells="1"/>
  <printOptions/>
  <pageMargins left="0.9451388888888889" right="0.15763888888888888" top="0.5902777777777778" bottom="0.39375" header="0.5118055555555555" footer="0.5118055555555555"/>
  <pageSetup horizontalDpi="300" verticalDpi="300" orientation="portrait" paperSize="9" r:id="rId1"/>
  <rowBreaks count="3" manualBreakCount="3">
    <brk id="45" max="255" man="1"/>
    <brk id="75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 TINTL</dc:creator>
  <cp:keywords/>
  <dc:description/>
  <cp:lastModifiedBy>ra-ti</cp:lastModifiedBy>
  <dcterms:created xsi:type="dcterms:W3CDTF">2021-09-08T09:35:10Z</dcterms:created>
  <dcterms:modified xsi:type="dcterms:W3CDTF">2021-09-08T09:35:10Z</dcterms:modified>
  <cp:category/>
  <cp:version/>
  <cp:contentType/>
  <cp:contentStatus/>
</cp:coreProperties>
</file>